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OwnCloud\_OE\2_ OE_Projekte\2022_04_eAdmin\_G3-22\Bahncard\"/>
    </mc:Choice>
  </mc:AlternateContent>
  <bookViews>
    <workbookView xWindow="0" yWindow="0" windowWidth="23040" windowHeight="9192"/>
  </bookViews>
  <sheets>
    <sheet name="Wirtschaftlichkeit_BahnCard" sheetId="1" r:id="rId1"/>
  </sheets>
  <definedNames>
    <definedName name="_xlnm.Print_Area" localSheetId="0">Wirtschaftlichkeit_BahnCard!$A$1:$H$55</definedName>
  </definedNames>
  <calcPr calcId="162913"/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  <c r="I9" i="1" l="1"/>
  <c r="B42" i="1"/>
  <c r="H5" i="1"/>
  <c r="E11" i="1" s="1"/>
  <c r="E47" i="1" s="1"/>
  <c r="F11" i="1" l="1"/>
  <c r="E48" i="1" s="1"/>
  <c r="G15" i="1" l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H14" i="1"/>
  <c r="G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4" i="1"/>
  <c r="H34" i="1" l="1"/>
  <c r="G34" i="1"/>
  <c r="E34" i="1"/>
  <c r="F34" i="1"/>
  <c r="D34" i="1"/>
  <c r="H35" i="1" l="1"/>
  <c r="H36" i="1" s="1"/>
  <c r="H37" i="1" s="1"/>
  <c r="F35" i="1"/>
  <c r="F36" i="1" s="1"/>
  <c r="F37" i="1" s="1"/>
  <c r="E35" i="1"/>
  <c r="E36" i="1" s="1"/>
  <c r="E37" i="1" s="1"/>
  <c r="G35" i="1"/>
  <c r="G36" i="1" s="1"/>
  <c r="G37" i="1" s="1"/>
</calcChain>
</file>

<file path=xl/sharedStrings.xml><?xml version="1.0" encoding="utf-8"?>
<sst xmlns="http://schemas.openxmlformats.org/spreadsheetml/2006/main" count="61" uniqueCount="59">
  <si>
    <t>Datum</t>
  </si>
  <si>
    <t>Reiseziel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</si>
  <si>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</si>
  <si>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</si>
  <si>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</si>
  <si>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</si>
  <si>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</si>
  <si>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</si>
  <si>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</si>
  <si>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</si>
  <si>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</si>
  <si>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</si>
  <si>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</si>
  <si>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</si>
  <si>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</si>
  <si>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</si>
  <si>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</si>
  <si>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lfd.</t>
  </si>
  <si>
    <t>(Unterschrift des Antragstellers)</t>
  </si>
  <si>
    <t>(Unterschrift des Vorgesetzten)</t>
  </si>
  <si>
    <t>(Datum)</t>
  </si>
  <si>
    <t>BC Business 25</t>
  </si>
  <si>
    <t>BC Business 50</t>
  </si>
  <si>
    <t>wirtschaftlich / amortisiert:</t>
  </si>
  <si>
    <t>BMIS-Nr. 1200184</t>
  </si>
  <si>
    <t>Keine Karte</t>
  </si>
  <si>
    <t>(Bei der Berechnung der Armortisierung werden nur Dienstreisen berücksichtigt, die von der Dienststelle bezahlt werden.)</t>
  </si>
  <si>
    <t>16.</t>
  </si>
  <si>
    <t>17.</t>
  </si>
  <si>
    <t>18.</t>
  </si>
  <si>
    <t>19.</t>
  </si>
  <si>
    <t>20.</t>
  </si>
  <si>
    <t>Summe Fahrtkosten</t>
  </si>
  <si>
    <t>Amortisierung BahnCard
PROGNOSTIZIERTE BERECHNUNG</t>
  </si>
  <si>
    <t>Ticketpreis Flexpreis
 2. Klasse</t>
  </si>
  <si>
    <t xml:space="preserve">Kosten BahnCard </t>
  </si>
  <si>
    <t>Kosten gesamt</t>
  </si>
  <si>
    <t xml:space="preserve">Ersparnis (+) </t>
  </si>
  <si>
    <t>Bearbeitungsbereich G3-22:</t>
  </si>
  <si>
    <t>BC 25 Business</t>
  </si>
  <si>
    <t>BC 50 Business</t>
  </si>
  <si>
    <t>BC25</t>
  </si>
  <si>
    <t>BC50</t>
  </si>
  <si>
    <t>My Bahncard 25</t>
  </si>
  <si>
    <t>My Bahncard 50</t>
  </si>
  <si>
    <t>Name:</t>
  </si>
  <si>
    <t>Vorname:</t>
  </si>
  <si>
    <t>Geburtsdatum:</t>
  </si>
  <si>
    <t>Ihr Alter:</t>
  </si>
  <si>
    <t>Personalnummer:</t>
  </si>
  <si>
    <t>Einrichtung:</t>
  </si>
  <si>
    <t>Kostenstelle:</t>
  </si>
  <si>
    <t>BahnCard Preise</t>
  </si>
  <si>
    <t>(Unterschrift d. Sachbearbeiter*in)</t>
  </si>
  <si>
    <r>
      <t>Die Anschaffung der BahnCard Business / BahnCard der 2.Klasse ist</t>
    </r>
    <r>
      <rPr>
        <b/>
        <sz val="10"/>
        <rFont val="Arial"/>
        <family val="2"/>
      </rPr>
      <t xml:space="preserve"> wirtschaftlich nicht vertretbar.</t>
    </r>
  </si>
  <si>
    <t>www.reiseauskunft.bahn.de</t>
  </si>
  <si>
    <t>Tipp: Ermitteln Sie die Preise einfach unter</t>
  </si>
  <si>
    <r>
      <t xml:space="preserve">Die Anschaffung der BahnCard Business / BahnCard der 2.Klasse </t>
    </r>
    <r>
      <rPr>
        <b/>
        <sz val="10"/>
        <rFont val="Arial"/>
        <family val="2"/>
      </rPr>
      <t>ist wirtschaftlich vertretbar.</t>
    </r>
    <r>
      <rPr>
        <sz val="10"/>
        <rFont val="Arial"/>
        <family val="2"/>
      </rPr>
      <t xml:space="preserve"> Die Kosten für die BahnCard Business der 2. Klasse werden mit der </t>
    </r>
    <r>
      <rPr>
        <u/>
        <sz val="10"/>
        <rFont val="Arial"/>
        <family val="2"/>
      </rPr>
      <t>ersten</t>
    </r>
    <r>
      <rPr>
        <sz val="10"/>
        <rFont val="Arial"/>
        <family val="2"/>
      </rPr>
      <t xml:space="preserve"> Dienstreise erstattet. Reichen Sie dazu die Armortisierungsberechnung  (unterschrieben und mit dem Vermerk des G3-22) und den Zahlungsnachweis für die Bahncard mit Ihrer nächsten Dienstreiseabrechnung ein. Nutzen Sie hierfür den elektronischen Dienstreiseantrag in Lucom.
</t>
    </r>
  </si>
  <si>
    <t>Mit meiner Unterschrift versichere ich pflichtgemäß die Richtigkeit vorstehender Angaben.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</si>
</sst>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color theme="0" tint="-0.249977111117893"/>
      <name val="Arial"/>
      <family val="2"/>
    </font>
    <font>
      <b/>
      <sz val="9"/>
      <color theme="0" tint="-0.249977111117893"/>
      <name val="Calibri"/>
      <family val="2"/>
    </font>
    <font>
      <sz val="9"/>
      <color theme="0" tint="-0.249977111117893"/>
      <name val="Calibri"/>
      <family val="2"/>
    </font>
    <font>
      <sz val="9"/>
      <name val="Calibri"/>
      <family val="2"/>
    </font>
    <font>
      <u/>
      <sz val="10"/>
      <color theme="10"/>
      <name val="Arial"/>
      <family val="2"/>
    </font>
    <font>
      <sz val="7"/>
      <color theme="3"/>
      <name val="Arial"/>
      <family val="2"/>
    </font>
    <font>
      <u/>
      <sz val="7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/>
    <xf numFmtId="14" fontId="3" fillId="0" borderId="0" xfId="0" applyNumberFormat="1" applyFont="1" applyBorder="1" applyAlignment="1" applyProtection="1">
      <alignment vertical="center"/>
    </xf>
    <xf numFmtId="14" fontId="4" fillId="0" borderId="0" xfId="0" applyNumberFormat="1" applyFont="1" applyBorder="1" applyAlignment="1" applyProtection="1">
      <alignment vertical="center"/>
    </xf>
    <xf numFmtId="0" fontId="0" fillId="0" borderId="0" xfId="0" applyProtection="1"/>
    <xf numFmtId="0" fontId="2" fillId="2" borderId="0" xfId="0" applyFont="1" applyFill="1" applyAlignment="1" applyProtection="1">
      <alignment horizontal="left" vertical="center" wrapText="1"/>
    </xf>
    <xf numFmtId="0" fontId="0" fillId="0" borderId="0" xfId="0" applyFill="1" applyProtection="1"/>
    <xf numFmtId="0" fontId="6" fillId="0" borderId="0" xfId="0" applyFont="1" applyProtection="1"/>
    <xf numFmtId="0" fontId="8" fillId="0" borderId="0" xfId="0" applyFont="1" applyProtection="1"/>
    <xf numFmtId="164" fontId="8" fillId="0" borderId="4" xfId="0" applyNumberFormat="1" applyFont="1" applyBorder="1" applyProtection="1"/>
    <xf numFmtId="164" fontId="8" fillId="0" borderId="3" xfId="0" applyNumberFormat="1" applyFont="1" applyBorder="1" applyProtection="1"/>
    <xf numFmtId="164" fontId="8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14" fontId="6" fillId="0" borderId="1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top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6" fillId="0" borderId="17" xfId="0" applyFont="1" applyFill="1" applyBorder="1" applyAlignment="1" applyProtection="1">
      <alignment horizontal="right"/>
    </xf>
    <xf numFmtId="0" fontId="16" fillId="0" borderId="16" xfId="0" applyFont="1" applyFill="1" applyBorder="1" applyAlignment="1" applyProtection="1">
      <alignment horizontal="right"/>
    </xf>
    <xf numFmtId="0" fontId="16" fillId="0" borderId="18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/>
    </xf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wrapText="1"/>
    </xf>
    <xf numFmtId="14" fontId="7" fillId="0" borderId="0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18" fillId="0" borderId="0" xfId="0" applyFont="1" applyFill="1" applyProtection="1"/>
    <xf numFmtId="0" fontId="8" fillId="0" borderId="1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right"/>
    </xf>
    <xf numFmtId="164" fontId="10" fillId="0" borderId="5" xfId="0" applyNumberFormat="1" applyFont="1" applyBorder="1" applyProtection="1"/>
    <xf numFmtId="14" fontId="8" fillId="3" borderId="21" xfId="0" applyNumberFormat="1" applyFont="1" applyFill="1" applyBorder="1" applyAlignment="1" applyProtection="1">
      <alignment horizontal="left" vertical="top"/>
      <protection locked="0"/>
    </xf>
    <xf numFmtId="49" fontId="8" fillId="3" borderId="22" xfId="0" applyNumberFormat="1" applyFont="1" applyFill="1" applyBorder="1" applyAlignment="1" applyProtection="1">
      <alignment horizontal="left" vertical="top"/>
      <protection locked="0"/>
    </xf>
    <xf numFmtId="164" fontId="8" fillId="3" borderId="23" xfId="0" applyNumberFormat="1" applyFont="1" applyFill="1" applyBorder="1" applyAlignment="1" applyProtection="1">
      <alignment horizontal="left" vertical="top"/>
      <protection locked="0"/>
    </xf>
    <xf numFmtId="14" fontId="8" fillId="3" borderId="24" xfId="0" applyNumberFormat="1" applyFont="1" applyFill="1" applyBorder="1" applyAlignment="1" applyProtection="1">
      <alignment horizontal="left" vertical="top"/>
      <protection locked="0"/>
    </xf>
    <xf numFmtId="49" fontId="8" fillId="3" borderId="13" xfId="0" applyNumberFormat="1" applyFont="1" applyFill="1" applyBorder="1" applyAlignment="1" applyProtection="1">
      <alignment horizontal="left" vertical="top"/>
      <protection locked="0"/>
    </xf>
    <xf numFmtId="164" fontId="8" fillId="3" borderId="25" xfId="0" applyNumberFormat="1" applyFont="1" applyFill="1" applyBorder="1" applyAlignment="1" applyProtection="1">
      <alignment horizontal="left" vertical="top"/>
      <protection locked="0"/>
    </xf>
    <xf numFmtId="14" fontId="8" fillId="3" borderId="26" xfId="0" applyNumberFormat="1" applyFont="1" applyFill="1" applyBorder="1" applyAlignment="1" applyProtection="1">
      <alignment horizontal="left" vertical="top"/>
      <protection locked="0"/>
    </xf>
    <xf numFmtId="49" fontId="8" fillId="3" borderId="27" xfId="0" applyNumberFormat="1" applyFont="1" applyFill="1" applyBorder="1" applyAlignment="1" applyProtection="1">
      <alignment horizontal="left" vertical="top"/>
      <protection locked="0"/>
    </xf>
    <xf numFmtId="164" fontId="8" fillId="3" borderId="28" xfId="0" applyNumberFormat="1" applyFont="1" applyFill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right"/>
    </xf>
    <xf numFmtId="164" fontId="8" fillId="0" borderId="9" xfId="0" applyNumberFormat="1" applyFont="1" applyBorder="1" applyProtection="1"/>
    <xf numFmtId="0" fontId="8" fillId="0" borderId="29" xfId="0" applyFont="1" applyBorder="1" applyAlignment="1" applyProtection="1">
      <alignment horizontal="right"/>
    </xf>
    <xf numFmtId="164" fontId="8" fillId="0" borderId="30" xfId="0" applyNumberFormat="1" applyFont="1" applyBorder="1" applyAlignment="1" applyProtection="1">
      <alignment horizontal="center"/>
    </xf>
    <xf numFmtId="164" fontId="9" fillId="0" borderId="29" xfId="0" applyNumberFormat="1" applyFont="1" applyFill="1" applyBorder="1" applyProtection="1"/>
    <xf numFmtId="0" fontId="3" fillId="0" borderId="5" xfId="0" applyFont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center"/>
    </xf>
    <xf numFmtId="164" fontId="2" fillId="0" borderId="5" xfId="0" applyNumberFormat="1" applyFont="1" applyBorder="1" applyProtection="1"/>
    <xf numFmtId="44" fontId="17" fillId="0" borderId="16" xfId="1" applyFont="1" applyFill="1" applyBorder="1" applyAlignment="1" applyProtection="1">
      <alignment horizontal="right"/>
    </xf>
    <xf numFmtId="44" fontId="17" fillId="0" borderId="18" xfId="1" applyFont="1" applyFill="1" applyBorder="1" applyAlignment="1" applyProtection="1">
      <alignment horizontal="right"/>
    </xf>
    <xf numFmtId="44" fontId="17" fillId="0" borderId="17" xfId="1" applyFont="1" applyFill="1" applyBorder="1" applyAlignment="1" applyProtection="1">
      <alignment horizontal="right"/>
    </xf>
    <xf numFmtId="44" fontId="17" fillId="0" borderId="19" xfId="1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1" fillId="0" borderId="20" xfId="2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49" fontId="3" fillId="3" borderId="13" xfId="0" applyNumberFormat="1" applyFont="1" applyFill="1" applyBorder="1" applyAlignment="1" applyProtection="1">
      <alignment horizontal="left" vertical="top"/>
      <protection locked="0"/>
    </xf>
    <xf numFmtId="49" fontId="3" fillId="3" borderId="14" xfId="0" applyNumberFormat="1" applyFont="1" applyFill="1" applyBorder="1" applyAlignment="1" applyProtection="1">
      <alignment horizontal="left" vertical="top"/>
      <protection locked="0"/>
    </xf>
    <xf numFmtId="49" fontId="3" fillId="3" borderId="15" xfId="0" applyNumberFormat="1" applyFont="1" applyFill="1" applyBorder="1" applyAlignment="1" applyProtection="1">
      <alignment horizontal="left" vertical="top"/>
      <protection locked="0"/>
    </xf>
    <xf numFmtId="14" fontId="3" fillId="3" borderId="13" xfId="0" applyNumberFormat="1" applyFont="1" applyFill="1" applyBorder="1" applyAlignment="1" applyProtection="1">
      <alignment horizontal="left" vertical="top"/>
      <protection locked="0"/>
    </xf>
    <xf numFmtId="14" fontId="3" fillId="3" borderId="14" xfId="0" applyNumberFormat="1" applyFont="1" applyFill="1" applyBorder="1" applyAlignment="1" applyProtection="1">
      <alignment horizontal="left" vertical="top"/>
      <protection locked="0"/>
    </xf>
    <xf numFmtId="14" fontId="3" fillId="3" borderId="15" xfId="0" applyNumberFormat="1" applyFont="1" applyFill="1" applyBorder="1" applyAlignment="1" applyProtection="1">
      <alignment horizontal="left" vertical="top"/>
      <protection locked="0"/>
    </xf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1" fontId="3" fillId="3" borderId="14" xfId="0" applyNumberFormat="1" applyFont="1" applyFill="1" applyBorder="1" applyAlignment="1" applyProtection="1">
      <alignment horizontal="left" vertical="top"/>
      <protection locked="0"/>
    </xf>
    <xf numFmtId="1" fontId="3" fillId="3" borderId="1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justify" vertical="top" wrapText="1"/>
    </xf>
    <xf numFmtId="0" fontId="3" fillId="0" borderId="8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1" xfId="0" applyFont="1" applyBorder="1" applyAlignment="1" applyProtection="1">
      <alignment horizontal="justify" vertical="top" wrapText="1"/>
    </xf>
    <xf numFmtId="0" fontId="5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</cellXfs>
  <cellStyles count="3">
    <cellStyle name="Link" xfId="2" builtinId="8"/>
    <cellStyle name="Standard" xfId="0" builtinId="0"/>
    <cellStyle name="Währung" xfId="1" builtinId="4"/>
  </cellStyles>
  <dxfs count="2"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1</xdr:col>
          <xdr:colOff>68580</xdr:colOff>
          <xdr:row>46</xdr:row>
          <xdr:rowOff>220980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1</xdr:col>
          <xdr:colOff>68580</xdr:colOff>
          <xdr:row>47</xdr:row>
          <xdr:rowOff>220980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47</xdr:row>
          <xdr:rowOff>7620</xdr:rowOff>
        </xdr:from>
        <xdr:to>
          <xdr:col>6</xdr:col>
          <xdr:colOff>68580</xdr:colOff>
          <xdr:row>48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68580</xdr:colOff>
          <xdr:row>50</xdr:row>
          <xdr:rowOff>198120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60960</xdr:rowOff>
        </xdr:from>
        <xdr:to>
          <xdr:col>1</xdr:col>
          <xdr:colOff>68580</xdr:colOff>
          <xdr:row>49</xdr:row>
          <xdr:rowOff>182880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46</xdr:row>
          <xdr:rowOff>7620</xdr:rowOff>
        </xdr:from>
        <xdr:to>
          <xdr:col>4</xdr:col>
          <xdr:colOff>60960</xdr:colOff>
          <xdr:row>46</xdr:row>
          <xdr:rowOff>220980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47</xdr:row>
          <xdr:rowOff>7620</xdr:rowOff>
        </xdr:from>
        <xdr:to>
          <xdr:col>4</xdr:col>
          <xdr:colOff>60960</xdr:colOff>
          <xdr:row>47</xdr:row>
          <xdr:rowOff>220980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iseauskunft.bahn.de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59"/>
  <sheetViews>
    <sheetView showGridLines="0" tabSelected="1" topLeftCell="A3" zoomScale="160" zoomScaleNormal="160" zoomScaleSheetLayoutView="175" zoomScalePageLayoutView="130" workbookViewId="0">
      <selection activeCell="C3" sqref="C3:F3"/>
    </sheetView>
  </sheetViews>
  <sheetFormatPr baseColWidth="10" defaultColWidth="11.44140625" defaultRowHeight="13.2" x14ac:dyDescent="0.25"/>
  <cols>
    <col min="1" max="1" width="3.5546875" style="3" bestFit="1" customWidth="1"/>
    <col min="2" max="2" width="12.33203125" style="3" customWidth="1"/>
    <col min="3" max="3" width="16.33203125" style="3" customWidth="1"/>
    <col min="4" max="4" width="10.6640625" style="3" customWidth="1"/>
    <col min="5" max="8" width="13.33203125" style="3" customWidth="1"/>
    <col min="9" max="9" width="0" style="3" hidden="1" customWidth="1"/>
    <col min="10" max="16384" width="11.44140625" style="3"/>
  </cols>
  <sheetData>
    <row r="1" spans="1:10" ht="45" customHeight="1" x14ac:dyDescent="0.25">
      <c r="A1" s="109" t="s">
        <v>33</v>
      </c>
      <c r="B1" s="109"/>
      <c r="C1" s="109"/>
      <c r="D1" s="109"/>
      <c r="E1" s="109"/>
      <c r="F1" s="109"/>
      <c r="G1" s="109"/>
      <c r="H1" s="4" t="s">
        <v>24</v>
      </c>
    </row>
    <row r="2" spans="1:10" s="5" customFormat="1" ht="9" customHeight="1" thickBot="1" x14ac:dyDescent="0.3">
      <c r="A2" s="74"/>
      <c r="B2" s="74"/>
      <c r="C2" s="74"/>
      <c r="D2" s="74"/>
      <c r="E2" s="74"/>
      <c r="F2" s="74"/>
      <c r="G2" s="74"/>
      <c r="H2" s="74"/>
    </row>
    <row r="3" spans="1:10" s="5" customFormat="1" ht="12.75" customHeight="1" thickTop="1" thickBot="1" x14ac:dyDescent="0.3">
      <c r="A3" s="99" t="s">
        <v>45</v>
      </c>
      <c r="B3" s="99"/>
      <c r="C3" s="89"/>
      <c r="D3" s="90"/>
      <c r="E3" s="90"/>
      <c r="F3" s="91"/>
      <c r="H3" s="21"/>
      <c r="I3" s="49">
        <f>COUNTIF(C3,"")</f>
        <v>1</v>
      </c>
      <c r="J3" s="21"/>
    </row>
    <row r="4" spans="1:10" s="5" customFormat="1" ht="12.75" customHeight="1" thickTop="1" thickBot="1" x14ac:dyDescent="0.3">
      <c r="A4" s="99" t="s">
        <v>46</v>
      </c>
      <c r="B4" s="99"/>
      <c r="C4" s="89"/>
      <c r="D4" s="90"/>
      <c r="E4" s="90"/>
      <c r="F4" s="91"/>
      <c r="H4" s="22"/>
      <c r="I4" s="49">
        <f t="shared" ref="I4:I8" si="0">COUNTIF(C4,"")</f>
        <v>1</v>
      </c>
      <c r="J4" s="22"/>
    </row>
    <row r="5" spans="1:10" s="5" customFormat="1" ht="12.75" customHeight="1" thickTop="1" thickBot="1" x14ac:dyDescent="0.3">
      <c r="A5" s="99" t="s">
        <v>47</v>
      </c>
      <c r="B5" s="99"/>
      <c r="C5" s="92"/>
      <c r="D5" s="93"/>
      <c r="E5" s="93"/>
      <c r="F5" s="94"/>
      <c r="G5" s="24" t="s">
        <v>48</v>
      </c>
      <c r="H5" s="25" t="str">
        <f ca="1">IF(C5="","",DATEDIF(C5,TODAY(),"Y"))</f>
        <v/>
      </c>
      <c r="I5" s="49">
        <f t="shared" si="0"/>
        <v>1</v>
      </c>
    </row>
    <row r="6" spans="1:10" s="5" customFormat="1" ht="12.75" customHeight="1" thickTop="1" thickBot="1" x14ac:dyDescent="0.3">
      <c r="A6" s="23" t="s">
        <v>49</v>
      </c>
      <c r="B6" s="23"/>
      <c r="C6" s="95"/>
      <c r="D6" s="96"/>
      <c r="E6" s="96"/>
      <c r="F6" s="97"/>
      <c r="H6" s="22"/>
      <c r="I6" s="49">
        <f t="shared" si="0"/>
        <v>1</v>
      </c>
      <c r="J6" s="22"/>
    </row>
    <row r="7" spans="1:10" s="5" customFormat="1" ht="12.75" customHeight="1" thickTop="1" thickBot="1" x14ac:dyDescent="0.3">
      <c r="A7" s="99" t="s">
        <v>50</v>
      </c>
      <c r="B7" s="99"/>
      <c r="C7" s="89"/>
      <c r="D7" s="90"/>
      <c r="E7" s="90"/>
      <c r="F7" s="91"/>
      <c r="G7" s="85" t="s">
        <v>56</v>
      </c>
      <c r="H7" s="86"/>
      <c r="I7" s="49">
        <f t="shared" si="0"/>
        <v>1</v>
      </c>
      <c r="J7" s="22"/>
    </row>
    <row r="8" spans="1:10" s="5" customFormat="1" ht="12.75" customHeight="1" thickTop="1" thickBot="1" x14ac:dyDescent="0.3">
      <c r="A8" s="99" t="s">
        <v>51</v>
      </c>
      <c r="B8" s="99"/>
      <c r="C8" s="95"/>
      <c r="D8" s="96"/>
      <c r="E8" s="96"/>
      <c r="F8" s="97"/>
      <c r="G8" s="87" t="s">
        <v>55</v>
      </c>
      <c r="H8" s="88"/>
      <c r="I8" s="49">
        <f t="shared" si="0"/>
        <v>1</v>
      </c>
      <c r="J8" s="22"/>
    </row>
    <row r="9" spans="1:10" s="6" customFormat="1" ht="8.25" customHeight="1" thickTop="1" x14ac:dyDescent="0.25">
      <c r="A9" s="31"/>
      <c r="B9" s="31"/>
      <c r="C9" s="32"/>
      <c r="E9" s="33"/>
      <c r="F9" s="34"/>
      <c r="G9" s="34"/>
      <c r="H9" s="33"/>
      <c r="I9" s="6">
        <f>SUM(I3:I8)</f>
        <v>6</v>
      </c>
    </row>
    <row r="10" spans="1:10" ht="11.25" customHeight="1" x14ac:dyDescent="0.25">
      <c r="A10" s="84" t="s">
        <v>26</v>
      </c>
      <c r="B10" s="84"/>
      <c r="C10" s="84"/>
      <c r="D10" s="84"/>
      <c r="E10" s="84"/>
      <c r="F10" s="84"/>
      <c r="G10" s="84"/>
      <c r="H10" s="84"/>
    </row>
    <row r="11" spans="1:10" s="7" customFormat="1" ht="12.75" customHeight="1" x14ac:dyDescent="0.2">
      <c r="A11" s="82" t="s">
        <v>17</v>
      </c>
      <c r="B11" s="82" t="s">
        <v>0</v>
      </c>
      <c r="C11" s="82" t="s">
        <v>1</v>
      </c>
      <c r="D11" s="79" t="s">
        <v>34</v>
      </c>
      <c r="E11" s="81" t="str">
        <f ca="1">IF(H5&lt;27,"My Bahncard 25","Bahncard 25")</f>
        <v>Bahncard 25</v>
      </c>
      <c r="F11" s="81" t="str">
        <f ca="1">IF(H5&lt;27,"My Bahncard 50","Bahncard 50")</f>
        <v>Bahncard 50</v>
      </c>
      <c r="G11" s="81" t="s">
        <v>21</v>
      </c>
      <c r="H11" s="81" t="s">
        <v>22</v>
      </c>
    </row>
    <row r="12" spans="1:10" s="7" customFormat="1" ht="11.4" x14ac:dyDescent="0.2">
      <c r="A12" s="83"/>
      <c r="B12" s="83"/>
      <c r="C12" s="83"/>
      <c r="D12" s="80"/>
      <c r="E12" s="81"/>
      <c r="F12" s="81"/>
      <c r="G12" s="81"/>
      <c r="H12" s="81"/>
    </row>
    <row r="13" spans="1:10" s="7" customFormat="1" ht="10.5" customHeight="1" x14ac:dyDescent="0.2">
      <c r="A13" s="111"/>
      <c r="B13" s="83"/>
      <c r="C13" s="83"/>
      <c r="D13" s="80"/>
      <c r="E13" s="81"/>
      <c r="F13" s="81"/>
      <c r="G13" s="81"/>
      <c r="H13" s="81"/>
    </row>
    <row r="14" spans="1:10" s="7" customFormat="1" ht="12" customHeight="1" thickBot="1" x14ac:dyDescent="0.25">
      <c r="A14" s="50" t="s">
        <v>2</v>
      </c>
      <c r="B14" s="53"/>
      <c r="C14" s="54"/>
      <c r="D14" s="55"/>
      <c r="E14" s="8" t="str">
        <f>IF(D14="","",D14*0.75)</f>
        <v/>
      </c>
      <c r="F14" s="8" t="str">
        <f>IF(D14="","",D14*0.5)</f>
        <v/>
      </c>
      <c r="G14" s="8" t="str">
        <f>IF(D14="","",D14*0.75)</f>
        <v/>
      </c>
      <c r="H14" s="8" t="str">
        <f>IF(D14="","",D14*0.5)</f>
        <v/>
      </c>
    </row>
    <row r="15" spans="1:10" s="7" customFormat="1" ht="12" customHeight="1" thickTop="1" thickBot="1" x14ac:dyDescent="0.25">
      <c r="A15" s="50" t="s">
        <v>3</v>
      </c>
      <c r="B15" s="56"/>
      <c r="C15" s="57"/>
      <c r="D15" s="58"/>
      <c r="E15" s="8" t="str">
        <f t="shared" ref="E15:E33" si="1">IF(D15="","",D15*0.75)</f>
        <v/>
      </c>
      <c r="F15" s="8" t="str">
        <f t="shared" ref="F15:F33" si="2">IF(D15="","",D15*0.5)</f>
        <v/>
      </c>
      <c r="G15" s="8" t="str">
        <f t="shared" ref="G15:G33" si="3">IF(D15="","",D15*0.75)</f>
        <v/>
      </c>
      <c r="H15" s="8" t="str">
        <f t="shared" ref="H15:H33" si="4">IF(D15="","",D15*0.5)</f>
        <v/>
      </c>
    </row>
    <row r="16" spans="1:10" s="7" customFormat="1" ht="12" customHeight="1" thickTop="1" thickBot="1" x14ac:dyDescent="0.25">
      <c r="A16" s="50" t="s">
        <v>4</v>
      </c>
      <c r="B16" s="56"/>
      <c r="C16" s="57"/>
      <c r="D16" s="58"/>
      <c r="E16" s="8" t="str">
        <f t="shared" si="1"/>
        <v/>
      </c>
      <c r="F16" s="8" t="str">
        <f t="shared" si="2"/>
        <v/>
      </c>
      <c r="G16" s="8" t="str">
        <f t="shared" si="3"/>
        <v/>
      </c>
      <c r="H16" s="8" t="str">
        <f t="shared" si="4"/>
        <v/>
      </c>
    </row>
    <row r="17" spans="1:8" s="7" customFormat="1" ht="12" customHeight="1" thickTop="1" thickBot="1" x14ac:dyDescent="0.25">
      <c r="A17" s="50" t="s">
        <v>5</v>
      </c>
      <c r="B17" s="56"/>
      <c r="C17" s="57"/>
      <c r="D17" s="58"/>
      <c r="E17" s="8" t="str">
        <f t="shared" si="1"/>
        <v/>
      </c>
      <c r="F17" s="8" t="str">
        <f t="shared" si="2"/>
        <v/>
      </c>
      <c r="G17" s="8" t="str">
        <f t="shared" si="3"/>
        <v/>
      </c>
      <c r="H17" s="8" t="str">
        <f t="shared" si="4"/>
        <v/>
      </c>
    </row>
    <row r="18" spans="1:8" s="7" customFormat="1" ht="12" customHeight="1" thickTop="1" thickBot="1" x14ac:dyDescent="0.25">
      <c r="A18" s="50" t="s">
        <v>6</v>
      </c>
      <c r="B18" s="56"/>
      <c r="C18" s="57"/>
      <c r="D18" s="58"/>
      <c r="E18" s="8" t="str">
        <f t="shared" si="1"/>
        <v/>
      </c>
      <c r="F18" s="8" t="str">
        <f t="shared" si="2"/>
        <v/>
      </c>
      <c r="G18" s="8" t="str">
        <f t="shared" si="3"/>
        <v/>
      </c>
      <c r="H18" s="8" t="str">
        <f t="shared" si="4"/>
        <v/>
      </c>
    </row>
    <row r="19" spans="1:8" s="7" customFormat="1" ht="12" customHeight="1" thickTop="1" thickBot="1" x14ac:dyDescent="0.25">
      <c r="A19" s="50" t="s">
        <v>7</v>
      </c>
      <c r="B19" s="56"/>
      <c r="C19" s="57"/>
      <c r="D19" s="58"/>
      <c r="E19" s="8" t="str">
        <f t="shared" si="1"/>
        <v/>
      </c>
      <c r="F19" s="8" t="str">
        <f t="shared" si="2"/>
        <v/>
      </c>
      <c r="G19" s="8" t="str">
        <f t="shared" si="3"/>
        <v/>
      </c>
      <c r="H19" s="8" t="str">
        <f t="shared" si="4"/>
        <v/>
      </c>
    </row>
    <row r="20" spans="1:8" s="7" customFormat="1" ht="12" customHeight="1" thickTop="1" thickBot="1" x14ac:dyDescent="0.25">
      <c r="A20" s="50" t="s">
        <v>8</v>
      </c>
      <c r="B20" s="56"/>
      <c r="C20" s="57"/>
      <c r="D20" s="58"/>
      <c r="E20" s="8" t="str">
        <f t="shared" si="1"/>
        <v/>
      </c>
      <c r="F20" s="8" t="str">
        <f t="shared" si="2"/>
        <v/>
      </c>
      <c r="G20" s="8" t="str">
        <f t="shared" si="3"/>
        <v/>
      </c>
      <c r="H20" s="8" t="str">
        <f t="shared" si="4"/>
        <v/>
      </c>
    </row>
    <row r="21" spans="1:8" s="7" customFormat="1" ht="12" customHeight="1" thickTop="1" thickBot="1" x14ac:dyDescent="0.25">
      <c r="A21" s="50" t="s">
        <v>9</v>
      </c>
      <c r="B21" s="56"/>
      <c r="C21" s="57"/>
      <c r="D21" s="58"/>
      <c r="E21" s="8" t="str">
        <f t="shared" si="1"/>
        <v/>
      </c>
      <c r="F21" s="8" t="str">
        <f t="shared" si="2"/>
        <v/>
      </c>
      <c r="G21" s="8" t="str">
        <f t="shared" si="3"/>
        <v/>
      </c>
      <c r="H21" s="8" t="str">
        <f t="shared" si="4"/>
        <v/>
      </c>
    </row>
    <row r="22" spans="1:8" s="7" customFormat="1" ht="12" customHeight="1" thickTop="1" thickBot="1" x14ac:dyDescent="0.25">
      <c r="A22" s="50" t="s">
        <v>10</v>
      </c>
      <c r="B22" s="56"/>
      <c r="C22" s="57"/>
      <c r="D22" s="58"/>
      <c r="E22" s="8" t="str">
        <f t="shared" si="1"/>
        <v/>
      </c>
      <c r="F22" s="8" t="str">
        <f t="shared" si="2"/>
        <v/>
      </c>
      <c r="G22" s="8" t="str">
        <f t="shared" si="3"/>
        <v/>
      </c>
      <c r="H22" s="8" t="str">
        <f t="shared" si="4"/>
        <v/>
      </c>
    </row>
    <row r="23" spans="1:8" s="7" customFormat="1" ht="12" customHeight="1" thickTop="1" thickBot="1" x14ac:dyDescent="0.25">
      <c r="A23" s="50" t="s">
        <v>11</v>
      </c>
      <c r="B23" s="56"/>
      <c r="C23" s="57"/>
      <c r="D23" s="58"/>
      <c r="E23" s="8" t="str">
        <f t="shared" si="1"/>
        <v/>
      </c>
      <c r="F23" s="8" t="str">
        <f t="shared" si="2"/>
        <v/>
      </c>
      <c r="G23" s="8" t="str">
        <f t="shared" si="3"/>
        <v/>
      </c>
      <c r="H23" s="8" t="str">
        <f t="shared" si="4"/>
        <v/>
      </c>
    </row>
    <row r="24" spans="1:8" s="7" customFormat="1" ht="12" customHeight="1" thickTop="1" thickBot="1" x14ac:dyDescent="0.25">
      <c r="A24" s="50" t="s">
        <v>12</v>
      </c>
      <c r="B24" s="56"/>
      <c r="C24" s="57"/>
      <c r="D24" s="58"/>
      <c r="E24" s="8" t="str">
        <f t="shared" si="1"/>
        <v/>
      </c>
      <c r="F24" s="8" t="str">
        <f t="shared" si="2"/>
        <v/>
      </c>
      <c r="G24" s="8" t="str">
        <f t="shared" si="3"/>
        <v/>
      </c>
      <c r="H24" s="8" t="str">
        <f t="shared" si="4"/>
        <v/>
      </c>
    </row>
    <row r="25" spans="1:8" s="7" customFormat="1" ht="12" customHeight="1" thickTop="1" thickBot="1" x14ac:dyDescent="0.25">
      <c r="A25" s="50" t="s">
        <v>13</v>
      </c>
      <c r="B25" s="56"/>
      <c r="C25" s="57"/>
      <c r="D25" s="58"/>
      <c r="E25" s="8" t="str">
        <f t="shared" si="1"/>
        <v/>
      </c>
      <c r="F25" s="8" t="str">
        <f t="shared" si="2"/>
        <v/>
      </c>
      <c r="G25" s="8" t="str">
        <f t="shared" si="3"/>
        <v/>
      </c>
      <c r="H25" s="8" t="str">
        <f t="shared" si="4"/>
        <v/>
      </c>
    </row>
    <row r="26" spans="1:8" s="7" customFormat="1" ht="12" customHeight="1" thickTop="1" thickBot="1" x14ac:dyDescent="0.25">
      <c r="A26" s="50" t="s">
        <v>14</v>
      </c>
      <c r="B26" s="56"/>
      <c r="C26" s="57"/>
      <c r="D26" s="58"/>
      <c r="E26" s="8" t="str">
        <f t="shared" si="1"/>
        <v/>
      </c>
      <c r="F26" s="8" t="str">
        <f t="shared" si="2"/>
        <v/>
      </c>
      <c r="G26" s="8" t="str">
        <f t="shared" si="3"/>
        <v/>
      </c>
      <c r="H26" s="8" t="str">
        <f t="shared" si="4"/>
        <v/>
      </c>
    </row>
    <row r="27" spans="1:8" s="7" customFormat="1" ht="12" customHeight="1" thickTop="1" thickBot="1" x14ac:dyDescent="0.25">
      <c r="A27" s="50" t="s">
        <v>15</v>
      </c>
      <c r="B27" s="56"/>
      <c r="C27" s="57"/>
      <c r="D27" s="58"/>
      <c r="E27" s="8" t="str">
        <f t="shared" si="1"/>
        <v/>
      </c>
      <c r="F27" s="8" t="str">
        <f t="shared" si="2"/>
        <v/>
      </c>
      <c r="G27" s="8" t="str">
        <f t="shared" si="3"/>
        <v/>
      </c>
      <c r="H27" s="8" t="str">
        <f t="shared" si="4"/>
        <v/>
      </c>
    </row>
    <row r="28" spans="1:8" s="7" customFormat="1" ht="12" customHeight="1" thickTop="1" thickBot="1" x14ac:dyDescent="0.25">
      <c r="A28" s="50" t="s">
        <v>16</v>
      </c>
      <c r="B28" s="56"/>
      <c r="C28" s="57"/>
      <c r="D28" s="58"/>
      <c r="E28" s="8" t="str">
        <f t="shared" si="1"/>
        <v/>
      </c>
      <c r="F28" s="8" t="str">
        <f t="shared" si="2"/>
        <v/>
      </c>
      <c r="G28" s="8" t="str">
        <f t="shared" si="3"/>
        <v/>
      </c>
      <c r="H28" s="8" t="str">
        <f t="shared" si="4"/>
        <v/>
      </c>
    </row>
    <row r="29" spans="1:8" s="7" customFormat="1" ht="12" customHeight="1" thickTop="1" thickBot="1" x14ac:dyDescent="0.25">
      <c r="A29" s="50" t="s">
        <v>27</v>
      </c>
      <c r="B29" s="56"/>
      <c r="C29" s="57"/>
      <c r="D29" s="58"/>
      <c r="E29" s="8" t="str">
        <f t="shared" si="1"/>
        <v/>
      </c>
      <c r="F29" s="8" t="str">
        <f t="shared" si="2"/>
        <v/>
      </c>
      <c r="G29" s="8" t="str">
        <f t="shared" si="3"/>
        <v/>
      </c>
      <c r="H29" s="8" t="str">
        <f t="shared" si="4"/>
        <v/>
      </c>
    </row>
    <row r="30" spans="1:8" s="7" customFormat="1" ht="12" customHeight="1" thickTop="1" thickBot="1" x14ac:dyDescent="0.25">
      <c r="A30" s="50" t="s">
        <v>28</v>
      </c>
      <c r="B30" s="56"/>
      <c r="C30" s="57"/>
      <c r="D30" s="58"/>
      <c r="E30" s="8" t="str">
        <f t="shared" si="1"/>
        <v/>
      </c>
      <c r="F30" s="8" t="str">
        <f t="shared" si="2"/>
        <v/>
      </c>
      <c r="G30" s="8" t="str">
        <f t="shared" si="3"/>
        <v/>
      </c>
      <c r="H30" s="8" t="str">
        <f t="shared" si="4"/>
        <v/>
      </c>
    </row>
    <row r="31" spans="1:8" s="7" customFormat="1" ht="12" customHeight="1" thickTop="1" thickBot="1" x14ac:dyDescent="0.25">
      <c r="A31" s="50" t="s">
        <v>29</v>
      </c>
      <c r="B31" s="56"/>
      <c r="C31" s="57"/>
      <c r="D31" s="58"/>
      <c r="E31" s="8" t="str">
        <f t="shared" si="1"/>
        <v/>
      </c>
      <c r="F31" s="8" t="str">
        <f t="shared" si="2"/>
        <v/>
      </c>
      <c r="G31" s="8" t="str">
        <f t="shared" si="3"/>
        <v/>
      </c>
      <c r="H31" s="8" t="str">
        <f t="shared" si="4"/>
        <v/>
      </c>
    </row>
    <row r="32" spans="1:8" s="7" customFormat="1" ht="12" customHeight="1" thickTop="1" thickBot="1" x14ac:dyDescent="0.25">
      <c r="A32" s="50" t="s">
        <v>30</v>
      </c>
      <c r="B32" s="56"/>
      <c r="C32" s="57"/>
      <c r="D32" s="58"/>
      <c r="E32" s="8" t="str">
        <f t="shared" si="1"/>
        <v/>
      </c>
      <c r="F32" s="8" t="str">
        <f t="shared" si="2"/>
        <v/>
      </c>
      <c r="G32" s="8" t="str">
        <f t="shared" si="3"/>
        <v/>
      </c>
      <c r="H32" s="8" t="str">
        <f t="shared" si="4"/>
        <v/>
      </c>
    </row>
    <row r="33" spans="1:8" s="7" customFormat="1" ht="12" customHeight="1" thickTop="1" x14ac:dyDescent="0.2">
      <c r="A33" s="50" t="s">
        <v>31</v>
      </c>
      <c r="B33" s="59"/>
      <c r="C33" s="60"/>
      <c r="D33" s="61"/>
      <c r="E33" s="8" t="str">
        <f t="shared" si="1"/>
        <v/>
      </c>
      <c r="F33" s="8" t="str">
        <f t="shared" si="2"/>
        <v/>
      </c>
      <c r="G33" s="8" t="str">
        <f t="shared" si="3"/>
        <v/>
      </c>
      <c r="H33" s="8" t="str">
        <f t="shared" si="4"/>
        <v/>
      </c>
    </row>
    <row r="34" spans="1:8" x14ac:dyDescent="0.25">
      <c r="A34" s="112"/>
      <c r="B34" s="113"/>
      <c r="C34" s="51" t="s">
        <v>32</v>
      </c>
      <c r="D34" s="52">
        <f>SUM(D14:D33)</f>
        <v>0</v>
      </c>
      <c r="E34" s="9">
        <f>SUM(E14:E33)</f>
        <v>0</v>
      </c>
      <c r="F34" s="9">
        <f t="shared" ref="F34:H34" si="5">SUM(F14:F33)</f>
        <v>0</v>
      </c>
      <c r="G34" s="9">
        <f t="shared" si="5"/>
        <v>0</v>
      </c>
      <c r="H34" s="9">
        <f t="shared" si="5"/>
        <v>0</v>
      </c>
    </row>
    <row r="35" spans="1:8" x14ac:dyDescent="0.25">
      <c r="A35" s="75"/>
      <c r="B35" s="76"/>
      <c r="C35" s="62" t="s">
        <v>35</v>
      </c>
      <c r="D35" s="10"/>
      <c r="E35" s="63">
        <f>IF(E34=0,0,IF(H5&lt;27,F59,D59))</f>
        <v>0</v>
      </c>
      <c r="F35" s="63">
        <f>IF(F34=0,0,IF(H5&lt;27,G59,E59))</f>
        <v>0</v>
      </c>
      <c r="G35" s="63">
        <f>IF(G34=0,0,B59)</f>
        <v>0</v>
      </c>
      <c r="H35" s="63">
        <f>IF(H34=0,0,C59)</f>
        <v>0</v>
      </c>
    </row>
    <row r="36" spans="1:8" ht="13.8" thickBot="1" x14ac:dyDescent="0.3">
      <c r="A36" s="77"/>
      <c r="B36" s="78"/>
      <c r="C36" s="64" t="s">
        <v>36</v>
      </c>
      <c r="D36" s="65"/>
      <c r="E36" s="66">
        <f>SUM(E34:E35)</f>
        <v>0</v>
      </c>
      <c r="F36" s="66">
        <f t="shared" ref="F36:H36" si="6">SUM(F34:F35)</f>
        <v>0</v>
      </c>
      <c r="G36" s="66">
        <f t="shared" si="6"/>
        <v>0</v>
      </c>
      <c r="H36" s="66">
        <f t="shared" si="6"/>
        <v>0</v>
      </c>
    </row>
    <row r="37" spans="1:8" x14ac:dyDescent="0.25">
      <c r="A37" s="77"/>
      <c r="B37" s="78"/>
      <c r="C37" s="67" t="s">
        <v>37</v>
      </c>
      <c r="D37" s="68"/>
      <c r="E37" s="69">
        <f>$D$34-E36</f>
        <v>0</v>
      </c>
      <c r="F37" s="69">
        <f t="shared" ref="F37:H37" si="7">$D$34-F36</f>
        <v>0</v>
      </c>
      <c r="G37" s="69">
        <f t="shared" si="7"/>
        <v>0</v>
      </c>
      <c r="H37" s="69">
        <f t="shared" si="7"/>
        <v>0</v>
      </c>
    </row>
    <row r="38" spans="1:8" ht="8.25" customHeight="1" x14ac:dyDescent="0.25">
      <c r="A38" s="11"/>
      <c r="B38" s="11"/>
      <c r="C38" s="12"/>
      <c r="D38" s="13"/>
      <c r="E38" s="13"/>
      <c r="F38" s="14"/>
      <c r="G38" s="14"/>
      <c r="H38" s="14"/>
    </row>
    <row r="39" spans="1:8" x14ac:dyDescent="0.25">
      <c r="B39" s="110" t="s">
        <v>58</v>
      </c>
      <c r="C39" s="110"/>
      <c r="D39" s="110"/>
      <c r="E39" s="110"/>
      <c r="F39" s="110"/>
      <c r="G39" s="110"/>
      <c r="H39" s="110"/>
    </row>
    <row r="40" spans="1:8" x14ac:dyDescent="0.25">
      <c r="A40" s="11"/>
      <c r="B40" s="11"/>
      <c r="C40" s="15"/>
      <c r="D40" s="13"/>
      <c r="E40" s="13"/>
      <c r="F40" s="14"/>
      <c r="G40" s="14"/>
      <c r="H40" s="14"/>
    </row>
    <row r="41" spans="1:8" x14ac:dyDescent="0.25">
      <c r="A41" s="11"/>
      <c r="B41" s="11"/>
      <c r="C41" s="15"/>
      <c r="D41" s="13"/>
      <c r="E41" s="13"/>
      <c r="F41" s="14"/>
      <c r="G41" s="14"/>
      <c r="H41" s="14"/>
    </row>
    <row r="42" spans="1:8" x14ac:dyDescent="0.25">
      <c r="A42" s="11"/>
      <c r="B42" s="16">
        <f ca="1">TODAY()</f>
        <v>45313</v>
      </c>
      <c r="D42" s="103"/>
      <c r="E42" s="103"/>
      <c r="F42" s="1"/>
      <c r="G42" s="103"/>
      <c r="H42" s="103"/>
    </row>
    <row r="43" spans="1:8" x14ac:dyDescent="0.25">
      <c r="A43" s="11"/>
      <c r="B43" s="17" t="s">
        <v>20</v>
      </c>
      <c r="D43" s="102" t="s">
        <v>18</v>
      </c>
      <c r="E43" s="102"/>
      <c r="F43" s="2"/>
      <c r="G43" s="104" t="s">
        <v>19</v>
      </c>
      <c r="H43" s="104"/>
    </row>
    <row r="44" spans="1:8" ht="5.25" customHeight="1" x14ac:dyDescent="0.25">
      <c r="A44" s="11"/>
      <c r="B44" s="11"/>
      <c r="C44" s="15"/>
      <c r="D44" s="13"/>
      <c r="E44" s="13"/>
      <c r="F44" s="14"/>
      <c r="G44" s="14"/>
      <c r="H44" s="14"/>
    </row>
    <row r="45" spans="1:8" x14ac:dyDescent="0.25">
      <c r="A45" s="35" t="s">
        <v>38</v>
      </c>
      <c r="C45" s="15"/>
      <c r="D45" s="13"/>
      <c r="E45" s="13"/>
      <c r="F45" s="14"/>
      <c r="G45" s="14"/>
      <c r="H45" s="14"/>
    </row>
    <row r="46" spans="1:8" ht="15.75" customHeight="1" x14ac:dyDescent="0.25">
      <c r="A46" s="18" t="s">
        <v>23</v>
      </c>
      <c r="D46" s="19"/>
      <c r="E46" s="19"/>
      <c r="F46" s="19"/>
      <c r="G46" s="19"/>
      <c r="H46" s="19"/>
    </row>
    <row r="47" spans="1:8" ht="18" customHeight="1" x14ac:dyDescent="0.25">
      <c r="A47" s="36"/>
      <c r="B47" s="100" t="s">
        <v>21</v>
      </c>
      <c r="C47" s="100"/>
      <c r="D47" s="37"/>
      <c r="E47" s="100" t="str">
        <f ca="1">+E11</f>
        <v>Bahncard 25</v>
      </c>
      <c r="F47" s="100"/>
      <c r="G47" s="37"/>
      <c r="H47" s="38"/>
    </row>
    <row r="48" spans="1:8" ht="18" customHeight="1" x14ac:dyDescent="0.25">
      <c r="A48" s="39"/>
      <c r="B48" s="101" t="s">
        <v>22</v>
      </c>
      <c r="C48" s="101"/>
      <c r="D48" s="40"/>
      <c r="E48" s="101" t="str">
        <f ca="1">+F11</f>
        <v>Bahncard 50</v>
      </c>
      <c r="F48" s="101"/>
      <c r="G48" s="41" t="s">
        <v>25</v>
      </c>
      <c r="H48" s="42"/>
    </row>
    <row r="49" spans="1:8" ht="6" customHeight="1" x14ac:dyDescent="0.25">
      <c r="A49" s="98"/>
      <c r="B49" s="98"/>
      <c r="C49" s="98"/>
      <c r="D49" s="98"/>
      <c r="E49" s="98"/>
      <c r="F49" s="98"/>
      <c r="G49" s="98"/>
      <c r="H49" s="98"/>
    </row>
    <row r="50" spans="1:8" ht="68.25" customHeight="1" x14ac:dyDescent="0.25">
      <c r="A50" s="36"/>
      <c r="B50" s="105" t="s">
        <v>57</v>
      </c>
      <c r="C50" s="105"/>
      <c r="D50" s="105"/>
      <c r="E50" s="105"/>
      <c r="F50" s="105"/>
      <c r="G50" s="105"/>
      <c r="H50" s="106"/>
    </row>
    <row r="51" spans="1:8" ht="18.75" customHeight="1" x14ac:dyDescent="0.25">
      <c r="A51" s="48"/>
      <c r="B51" s="107" t="s">
        <v>54</v>
      </c>
      <c r="C51" s="107"/>
      <c r="D51" s="107"/>
      <c r="E51" s="107"/>
      <c r="F51" s="107"/>
      <c r="G51" s="107"/>
      <c r="H51" s="108"/>
    </row>
    <row r="52" spans="1:8" x14ac:dyDescent="0.25">
      <c r="A52" s="43"/>
      <c r="B52" s="44"/>
      <c r="C52" s="45"/>
      <c r="D52" s="45"/>
      <c r="E52" s="45"/>
      <c r="F52" s="45"/>
      <c r="G52" s="45"/>
      <c r="H52" s="45"/>
    </row>
    <row r="53" spans="1:8" x14ac:dyDescent="0.25">
      <c r="A53" s="43"/>
      <c r="B53" s="44"/>
      <c r="C53" s="45"/>
      <c r="D53" s="45"/>
      <c r="E53" s="45"/>
      <c r="F53" s="45"/>
      <c r="G53" s="45"/>
      <c r="H53" s="45"/>
    </row>
    <row r="54" spans="1:8" x14ac:dyDescent="0.25">
      <c r="A54" s="43"/>
      <c r="B54" s="44"/>
      <c r="C54" s="45"/>
      <c r="D54" s="45"/>
      <c r="E54" s="45"/>
      <c r="G54" s="46"/>
      <c r="H54" s="46"/>
    </row>
    <row r="55" spans="1:8" x14ac:dyDescent="0.25">
      <c r="A55" s="43"/>
      <c r="B55" s="44"/>
      <c r="C55" s="45"/>
      <c r="D55" s="45"/>
      <c r="E55" s="45"/>
      <c r="G55" s="104" t="s">
        <v>53</v>
      </c>
      <c r="H55" s="104"/>
    </row>
    <row r="56" spans="1:8" x14ac:dyDescent="0.25">
      <c r="A56" s="43"/>
      <c r="B56" s="44"/>
      <c r="C56" s="45"/>
      <c r="D56" s="45"/>
      <c r="E56" s="45"/>
      <c r="G56" s="47"/>
      <c r="H56" s="47"/>
    </row>
    <row r="57" spans="1:8" ht="18" customHeight="1" x14ac:dyDescent="0.25">
      <c r="A57" s="20"/>
      <c r="B57" s="26" t="s">
        <v>52</v>
      </c>
      <c r="C57" s="27"/>
      <c r="D57" s="27"/>
      <c r="E57" s="27"/>
      <c r="F57" s="27"/>
      <c r="G57" s="27"/>
      <c r="H57" s="20"/>
    </row>
    <row r="58" spans="1:8" x14ac:dyDescent="0.25">
      <c r="B58" s="28" t="s">
        <v>39</v>
      </c>
      <c r="C58" s="28" t="s">
        <v>40</v>
      </c>
      <c r="D58" s="29" t="s">
        <v>41</v>
      </c>
      <c r="E58" s="30" t="s">
        <v>42</v>
      </c>
      <c r="F58" s="28" t="s">
        <v>43</v>
      </c>
      <c r="G58" s="29" t="s">
        <v>44</v>
      </c>
    </row>
    <row r="59" spans="1:8" x14ac:dyDescent="0.25">
      <c r="B59" s="70">
        <v>72.900000000000006</v>
      </c>
      <c r="C59" s="71">
        <v>313</v>
      </c>
      <c r="D59" s="72">
        <v>62.9</v>
      </c>
      <c r="E59" s="70">
        <v>244</v>
      </c>
      <c r="F59" s="73">
        <v>39.9</v>
      </c>
      <c r="G59" s="70">
        <v>79.900000000000006</v>
      </c>
    </row>
  </sheetData>
  <sheetProtection algorithmName="SHA-512" hashValue="Zwxyh8/icMy/BSci61ntrN7BKWMin99kwlmv1PBZE0XtocStl72U4J6VmStbgFiUOhhhl5fEVKCfnRQS84DgAg==" saltValue="yEFBchPVoa2ftqn2it9xMA==" spinCount="100000" sheet="1" selectLockedCells="1"/>
  <mergeCells count="41">
    <mergeCell ref="G55:H55"/>
    <mergeCell ref="B50:H50"/>
    <mergeCell ref="B51:H51"/>
    <mergeCell ref="A1:G1"/>
    <mergeCell ref="D42:E42"/>
    <mergeCell ref="A3:B3"/>
    <mergeCell ref="A4:B4"/>
    <mergeCell ref="A5:B5"/>
    <mergeCell ref="B39:H39"/>
    <mergeCell ref="A11:A13"/>
    <mergeCell ref="B11:B13"/>
    <mergeCell ref="A34:B34"/>
    <mergeCell ref="F11:F13"/>
    <mergeCell ref="G11:G13"/>
    <mergeCell ref="H11:H13"/>
    <mergeCell ref="C3:F3"/>
    <mergeCell ref="A49:H49"/>
    <mergeCell ref="A7:B7"/>
    <mergeCell ref="A8:B8"/>
    <mergeCell ref="C8:F8"/>
    <mergeCell ref="C7:F7"/>
    <mergeCell ref="B47:C47"/>
    <mergeCell ref="B48:C48"/>
    <mergeCell ref="D43:E43"/>
    <mergeCell ref="G42:H42"/>
    <mergeCell ref="G43:H43"/>
    <mergeCell ref="E47:F47"/>
    <mergeCell ref="E48:F48"/>
    <mergeCell ref="A2:H2"/>
    <mergeCell ref="A35:B35"/>
    <mergeCell ref="A36:B36"/>
    <mergeCell ref="A37:B37"/>
    <mergeCell ref="D11:D13"/>
    <mergeCell ref="E11:E13"/>
    <mergeCell ref="C11:C13"/>
    <mergeCell ref="A10:H10"/>
    <mergeCell ref="G7:H7"/>
    <mergeCell ref="G8:H8"/>
    <mergeCell ref="C4:F4"/>
    <mergeCell ref="C5:F5"/>
    <mergeCell ref="C6:F6"/>
  </mergeCells>
  <phoneticPr fontId="1" type="noConversion"/>
  <conditionalFormatting sqref="F44:H45 F40:H41 F38:H38 E37:H37">
    <cfRule type="cellIs" dxfId="1" priority="9" stopIfTrue="1" operator="greaterThanOrEqual">
      <formula>0</formula>
    </cfRule>
    <cfRule type="cellIs" dxfId="0" priority="10" stopIfTrue="1" operator="lessThan">
      <formula>0</formula>
    </cfRule>
  </conditionalFormatting>
  <dataValidations disablePrompts="1" count="5">
    <dataValidation type="date" allowBlank="1" showInputMessage="1" showErrorMessage="1" error="Bitte das Datum im Format dd.mm.yyyy angeben." sqref="C5">
      <formula1>14611</formula1>
      <formula2>44033</formula2>
    </dataValidation>
    <dataValidation showInputMessage="1" showErrorMessage="1" sqref="C4"/>
    <dataValidation type="whole" allowBlank="1" showInputMessage="1" showErrorMessage="1" error="Bitte die Kostenstellnummer (nicht Name) angeben." sqref="C8">
      <formula1>0</formula1>
      <formula2>999999999999999000000</formula2>
    </dataValidation>
    <dataValidation type="whole" allowBlank="1" showInputMessage="1" showErrorMessage="1" error="Bitte die Personalnummer (max. 8-stellig) eingeben." sqref="C6">
      <formula1>0</formula1>
      <formula2>99999999</formula2>
    </dataValidation>
    <dataValidation type="custom" allowBlank="1" showInputMessage="1" showErrorMessage="1" error="Bitte füllen Sie die Angaben im Kopf des Formulars vollständig aus!" sqref="B14:D33">
      <formula1>$I$9&lt;1</formula1>
    </dataValidation>
  </dataValidations>
  <hyperlinks>
    <hyperlink ref="G8" r:id="rId1"/>
  </hyperlinks>
  <pageMargins left="0.39370078740157483" right="0.39370078740157483" top="0.91346153846153844" bottom="0.39370078740157483" header="0.29647435897435898" footer="0.11811023622047245"/>
  <pageSetup paperSize="9" orientation="portrait" horizontalDpi="1200" verticalDpi="1200" r:id="rId2"/>
  <headerFooter differentFirst="1" scaleWithDoc="0">
    <firstHeader>&amp;LUniversitätsmedizin Göttingen
G3-22 Reisemanagement
37099 Göttingen&amp;R&amp;G</firstHeader>
    <firstFooter>&amp;L&amp;8Amortisierung BahnCard - Prognostizierte Berechnung, 10.12.2023, Version 5&amp;R&amp;8Seite &amp;P von &amp;N</first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Option Button 1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0</xdr:rowOff>
                  </from>
                  <to>
                    <xdr:col>1</xdr:col>
                    <xdr:colOff>68580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Option Button 2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0</xdr:rowOff>
                  </from>
                  <to>
                    <xdr:col>1</xdr:col>
                    <xdr:colOff>68580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Option Button 41">
              <controlPr defaultSize="0" autoFill="0" autoLine="0" autoPict="0">
                <anchor moveWithCells="1">
                  <from>
                    <xdr:col>5</xdr:col>
                    <xdr:colOff>647700</xdr:colOff>
                    <xdr:row>47</xdr:row>
                    <xdr:rowOff>7620</xdr:rowOff>
                  </from>
                  <to>
                    <xdr:col>6</xdr:col>
                    <xdr:colOff>68580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1</xdr:col>
                    <xdr:colOff>68580</xdr:colOff>
                    <xdr:row>50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Option Button 45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60960</xdr:rowOff>
                  </from>
                  <to>
                    <xdr:col>1</xdr:col>
                    <xdr:colOff>68580</xdr:colOff>
                    <xdr:row>49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Option Button 46">
              <controlPr defaultSize="0" autoFill="0" autoLine="0" autoPict="0">
                <anchor moveWithCells="1">
                  <from>
                    <xdr:col>3</xdr:col>
                    <xdr:colOff>495300</xdr:colOff>
                    <xdr:row>46</xdr:row>
                    <xdr:rowOff>7620</xdr:rowOff>
                  </from>
                  <to>
                    <xdr:col>4</xdr:col>
                    <xdr:colOff>60960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Option Button 47">
              <controlPr defaultSize="0" autoFill="0" autoLine="0" autoPict="0">
                <anchor moveWithCells="1">
                  <from>
                    <xdr:col>3</xdr:col>
                    <xdr:colOff>495300</xdr:colOff>
                    <xdr:row>47</xdr:row>
                    <xdr:rowOff>7620</xdr:rowOff>
                  </from>
                  <to>
                    <xdr:col>4</xdr:col>
                    <xdr:colOff>60960</xdr:colOff>
                    <xdr:row>47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E9FBF6C75441A474AB4D4673D183" ma:contentTypeVersion="0" ma:contentTypeDescription="Create a new document." ma:contentTypeScope="" ma:versionID="7d8498fa082056cebfaea990c3360a2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6be9e84c4a2343023d4e9448f1b2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DD19D-7450-4696-B033-65E9F859280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AB7350-ADF3-4717-9B2D-52D82CD5DA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61DDB4-0270-4C9B-B2B6-B395374B4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Wirtschaftlichkeit_BahnCard</vt:lpstr>
      <vt:lpstr>Wirtschaftlichkeit_BahnCard!Druckbereich</vt:lpstr>
    </vt:vector>
  </TitlesOfParts>
  <Manager/>
  <Company>UMG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Wirtschaftlichkeit_BC_Prognose</dc:title>
  <dc:subject>Dienstreisen</dc:subject>
  <dc:creator>Marr, Annika</dc:creator>
  <dc:description>Version 1</dc:description>
  <cp:lastModifiedBy>Marr, Annika</cp:lastModifiedBy>
  <dcterms:created xsi:type="dcterms:W3CDTF">2020-09-07T10:20:04Z</dcterms:created>
  <dcterms:modified xsi:type="dcterms:W3CDTF">2024-01-22T08:42:15Z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0x0101004003E9FBF6C75441A474AB4D4673D183</vt:lpwstr>
  </property>
</Properties>
</file>